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14115" windowHeight="4680" activeTab="2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31" i="3"/>
  <c r="H31" s="1"/>
  <c r="F31"/>
  <c r="G30"/>
  <c r="H30" s="1"/>
  <c r="F30"/>
  <c r="F29"/>
  <c r="G29" s="1"/>
  <c r="F28"/>
  <c r="G28" s="1"/>
  <c r="H28" s="1"/>
  <c r="K27"/>
  <c r="K26"/>
  <c r="K25"/>
  <c r="K24"/>
  <c r="K23"/>
  <c r="K22"/>
  <c r="K21"/>
  <c r="K20"/>
  <c r="H20"/>
  <c r="K19"/>
  <c r="K18"/>
  <c r="K17"/>
  <c r="K16"/>
  <c r="K15"/>
  <c r="K14"/>
  <c r="K13"/>
  <c r="K12"/>
  <c r="K11"/>
  <c r="K10"/>
  <c r="K9"/>
  <c r="K8"/>
  <c r="K7"/>
  <c r="J27"/>
  <c r="J26"/>
  <c r="J25"/>
  <c r="J24"/>
  <c r="J23"/>
  <c r="J22"/>
  <c r="J21"/>
  <c r="J20"/>
  <c r="J19"/>
  <c r="J18"/>
  <c r="J17"/>
  <c r="J16"/>
  <c r="J15"/>
  <c r="J14"/>
  <c r="J13"/>
  <c r="I13"/>
  <c r="J12"/>
  <c r="J11"/>
  <c r="J10"/>
  <c r="J9"/>
  <c r="J8"/>
  <c r="J7"/>
  <c r="I27"/>
  <c r="I26"/>
  <c r="I25"/>
  <c r="I24"/>
  <c r="I23"/>
  <c r="I22"/>
  <c r="I21"/>
  <c r="I20"/>
  <c r="I19"/>
  <c r="I18"/>
  <c r="I17"/>
  <c r="I16"/>
  <c r="I15"/>
  <c r="I14"/>
  <c r="I12"/>
  <c r="I11"/>
  <c r="I10"/>
  <c r="I9"/>
  <c r="I8"/>
  <c r="I7"/>
  <c r="H27"/>
  <c r="H26"/>
  <c r="H25"/>
  <c r="H24"/>
  <c r="H23"/>
  <c r="H22"/>
  <c r="H21"/>
  <c r="H19"/>
  <c r="H18"/>
  <c r="H17"/>
  <c r="H16"/>
  <c r="H15"/>
  <c r="H14"/>
  <c r="H13"/>
  <c r="H12"/>
  <c r="H11"/>
  <c r="H10"/>
  <c r="H9"/>
  <c r="H8"/>
  <c r="H7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C7" i="2"/>
  <c r="C2"/>
  <c r="I31" i="3" l="1"/>
  <c r="J31" s="1"/>
  <c r="I30"/>
  <c r="J30" s="1"/>
  <c r="H29"/>
  <c r="I28"/>
  <c r="J28" s="1"/>
  <c r="K31" l="1"/>
  <c r="K30"/>
  <c r="I29"/>
  <c r="J29" s="1"/>
  <c r="K28"/>
  <c r="K29" l="1"/>
</calcChain>
</file>

<file path=xl/comments1.xml><?xml version="1.0" encoding="utf-8"?>
<comments xmlns="http://schemas.openxmlformats.org/spreadsheetml/2006/main">
  <authors>
    <author>504-11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7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<sst xmlns="http://schemas.openxmlformats.org/spreadsheetml/2006/main" count="81" uniqueCount="76">
  <si>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</si>
  <si>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</si>
  <si>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</si>
  <si>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</si>
  <si>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</si>
  <si>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</si>
  <si>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</si>
  <si>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</si>
  <si>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</si>
  <si>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</si>
  <si>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</si>
  <si>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</si>
  <si>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</si>
  <si>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</si>
  <si>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</si>
  <si>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</si>
  <si>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</si>
  <si>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</si>
  <si>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</si>
  <si>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</si>
  <si>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</si>
  <si>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</si>
  <si>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</si>
  <si>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</si>
  <si>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</si>
  <si>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</si>
  <si>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</si>
  <si>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</si>
  <si>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</si>
  <si>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</si>
  <si>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</si>
  <si>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</si>
  <si>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</si>
  <si>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</si>
  <si>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</si>
  <si>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</si>
  <si>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</si>
  <si>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</si>
  <si>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</si>
  <si>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</si>
  <si>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</si>
  <si>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</si>
  <si>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</si>
  <si>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</si>
  <si>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</si>
  <si>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</si>
  <si>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</si>
  <si>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</si>
  <si>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</si>
  <si>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</si>
  <si>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</si>
  <si>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</si>
  <si>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</si>
  <si>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</si>
  <si>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</si>
  <si>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</si>
  <si>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</si>
  <si>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</si>
  <si>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</si>
  <si>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</si>
  <si>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</si>
  <si>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</si>
  <si>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</si>
  <si>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</si>
  <si>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</si>
  <si>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</si>
  <si>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</si>
  <si>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</si>
  <si>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</si>
  <si>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</si>
  <si>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</si>
  <si>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</si>
  <si>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</si>
  <si>
    <t>MAXIMO</t>
  </si>
  <si>
    <t>MINIMO</t>
  </si>
  <si>
    <t xml:space="preserve">PROMEDIO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</si>
</sst>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([$$-240A]\ * #,##0_);_([$$-240A]\ * \(#,##0\);_([$$-240A]\ 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0" fontId="0" fillId="0" borderId="16" xfId="0" applyBorder="1"/>
    <xf numFmtId="164" fontId="0" fillId="0" borderId="0" xfId="1" applyNumberFormat="1" applyFont="1" applyBorder="1"/>
    <xf numFmtId="164" fontId="0" fillId="0" borderId="17" xfId="1" applyNumberFormat="1" applyFont="1" applyBorder="1"/>
    <xf numFmtId="0" fontId="3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65" fontId="2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5" fontId="0" fillId="0" borderId="23" xfId="1" applyNumberFormat="1" applyFont="1" applyBorder="1" applyAlignment="1">
      <alignment horizontal="center"/>
    </xf>
    <xf numFmtId="165" fontId="2" fillId="0" borderId="24" xfId="1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165" fontId="0" fillId="0" borderId="25" xfId="1" applyNumberFormat="1" applyFont="1" applyBorder="1" applyAlignment="1">
      <alignment horizontal="center"/>
    </xf>
    <xf numFmtId="165" fontId="2" fillId="0" borderId="26" xfId="1" applyNumberFormat="1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7" fillId="3" borderId="0" xfId="0" applyFont="1" applyFill="1" applyBorder="1"/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3" fontId="0" fillId="0" borderId="32" xfId="0" applyNumberFormat="1" applyBorder="1" applyAlignment="1">
      <alignment horizontal="center"/>
    </xf>
    <xf numFmtId="0" fontId="0" fillId="0" borderId="34" xfId="0" applyBorder="1" applyAlignment="1">
      <alignment horizontal="left" wrapText="1"/>
    </xf>
    <xf numFmtId="3" fontId="0" fillId="0" borderId="35" xfId="0" applyNumberFormat="1" applyBorder="1" applyAlignment="1">
      <alignment horizontal="center"/>
    </xf>
    <xf numFmtId="0" fontId="0" fillId="0" borderId="37" xfId="0" applyBorder="1" applyAlignment="1">
      <alignment horizontal="left"/>
    </xf>
    <xf numFmtId="0" fontId="0" fillId="0" borderId="37" xfId="0" applyBorder="1" applyAlignment="1">
      <alignment horizontal="left" wrapText="1"/>
    </xf>
    <xf numFmtId="3" fontId="0" fillId="0" borderId="38" xfId="0" applyNumberFormat="1" applyBorder="1" applyAlignment="1">
      <alignment horizontal="center"/>
    </xf>
    <xf numFmtId="0" fontId="0" fillId="0" borderId="40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36" xfId="0" applyBorder="1" applyAlignment="1">
      <alignment horizontal="left" wrapText="1"/>
    </xf>
    <xf numFmtId="0" fontId="0" fillId="0" borderId="36" xfId="0" applyBorder="1" applyAlignment="1">
      <alignment horizontal="left"/>
    </xf>
    <xf numFmtId="0" fontId="0" fillId="0" borderId="39" xfId="0" applyBorder="1" applyAlignment="1">
      <alignment horizontal="left" wrapText="1"/>
    </xf>
    <xf numFmtId="0" fontId="0" fillId="0" borderId="0" xfId="0" applyAlignment="1">
      <alignment horizontal="left"/>
    </xf>
    <xf numFmtId="165" fontId="0" fillId="0" borderId="0" xfId="0" applyNumberFormat="1"/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0" fontId="0" fillId="0" borderId="41" xfId="0" applyFill="1" applyBorder="1" applyAlignment="1">
      <alignment horizontal="left" wrapText="1"/>
    </xf>
    <xf numFmtId="165" fontId="0" fillId="0" borderId="42" xfId="1" applyNumberFormat="1" applyFont="1" applyFill="1" applyBorder="1" applyAlignment="1">
      <alignment horizontal="center"/>
    </xf>
    <xf numFmtId="165" fontId="2" fillId="0" borderId="43" xfId="1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D9" sqref="D9"/>
    </sheetView>
  </sheetViews>
  <sheetFormatPr baseColWidth="10" defaultRowHeight="15"/>
  <cols>
    <col min="1" max="1" width="14.85546875" bestFit="1" customWidth="1"/>
  </cols>
  <sheetData>
    <row r="1" spans="1:3" ht="15.75" thickBot="1">
      <c r="A1" s="53" t="s">
        <v>0</v>
      </c>
      <c r="B1" s="54"/>
      <c r="C1" s="55"/>
    </row>
    <row r="2" spans="1:3">
      <c r="A2" s="8" t="s">
        <v>1</v>
      </c>
      <c r="B2" s="9" t="s">
        <v>2</v>
      </c>
      <c r="C2" s="10" t="s">
        <v>3</v>
      </c>
    </row>
    <row r="3" spans="1:3">
      <c r="A3" s="3" t="s">
        <v>4</v>
      </c>
      <c r="B3" s="2" t="s">
        <v>5</v>
      </c>
      <c r="C3" s="4">
        <v>1</v>
      </c>
    </row>
    <row r="4" spans="1:3">
      <c r="A4" s="3" t="s">
        <v>6</v>
      </c>
      <c r="B4" s="2" t="s">
        <v>7</v>
      </c>
      <c r="C4" s="4">
        <v>2</v>
      </c>
    </row>
    <row r="5" spans="1:3">
      <c r="A5" s="3" t="s">
        <v>8</v>
      </c>
      <c r="B5" s="2" t="s">
        <v>9</v>
      </c>
      <c r="C5" s="4">
        <v>2</v>
      </c>
    </row>
    <row r="6" spans="1:3">
      <c r="A6" s="3" t="s">
        <v>10</v>
      </c>
      <c r="B6" s="2" t="s">
        <v>12</v>
      </c>
      <c r="C6" s="4">
        <v>3</v>
      </c>
    </row>
    <row r="7" spans="1:3" ht="15.75" thickBot="1">
      <c r="A7" s="5" t="s">
        <v>11</v>
      </c>
      <c r="B7" s="6" t="s">
        <v>13</v>
      </c>
      <c r="C7" s="7">
        <v>3</v>
      </c>
    </row>
    <row r="8" spans="1:3">
      <c r="A8" s="1"/>
      <c r="B8" s="1"/>
      <c r="C8" s="1"/>
    </row>
    <row r="9" spans="1:3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D14" sqref="D14"/>
    </sheetView>
  </sheetViews>
  <sheetFormatPr baseColWidth="10" defaultRowHeight="15"/>
  <sheetData>
    <row r="1" spans="1:3" ht="18.75" customHeight="1">
      <c r="A1" s="12" t="s">
        <v>14</v>
      </c>
      <c r="B1" s="13" t="s">
        <v>15</v>
      </c>
      <c r="C1" s="14" t="s">
        <v>16</v>
      </c>
    </row>
    <row r="2" spans="1:3">
      <c r="A2" s="15">
        <v>10</v>
      </c>
      <c r="B2" s="16">
        <v>2000</v>
      </c>
      <c r="C2" s="17">
        <f>A2*B2</f>
        <v>20000</v>
      </c>
    </row>
    <row r="3" spans="1:3" ht="15.75" thickBot="1">
      <c r="A3" s="18">
        <v>10</v>
      </c>
      <c r="B3" s="19">
        <v>2000</v>
      </c>
      <c r="C3" s="20"/>
    </row>
    <row r="4" spans="1:3">
      <c r="A4" s="56" t="s">
        <v>17</v>
      </c>
      <c r="B4" s="56"/>
      <c r="C4" s="56"/>
    </row>
    <row r="5" spans="1:3" ht="15.75" thickBot="1">
      <c r="B5" s="11"/>
      <c r="C5" s="11"/>
    </row>
    <row r="6" spans="1:3">
      <c r="A6" s="12" t="s">
        <v>14</v>
      </c>
      <c r="B6" s="13" t="s">
        <v>15</v>
      </c>
      <c r="C6" s="14" t="s">
        <v>16</v>
      </c>
    </row>
    <row r="7" spans="1:3">
      <c r="A7" s="21">
        <v>20</v>
      </c>
      <c r="B7" s="22">
        <v>2000</v>
      </c>
      <c r="C7" s="23">
        <f>+A7*B7</f>
        <v>40000</v>
      </c>
    </row>
    <row r="8" spans="1:3">
      <c r="A8" s="21"/>
      <c r="B8" s="22"/>
      <c r="C8" s="23"/>
    </row>
    <row r="9" spans="1:3" ht="15.75" thickBot="1">
      <c r="A9" s="57" t="s">
        <v>18</v>
      </c>
      <c r="B9" s="58"/>
      <c r="C9" s="59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tabSelected="1" topLeftCell="C11" zoomScale="73" zoomScaleNormal="73" workbookViewId="0">
      <selection activeCell="G32" sqref="G32"/>
    </sheetView>
  </sheetViews>
  <sheetFormatPr baseColWidth="10" defaultRowHeight="1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5.5703125" bestFit="1" customWidth="1"/>
    <col min="9" max="9" width="14" bestFit="1" customWidth="1"/>
    <col min="10" max="10" width="13" bestFit="1" customWidth="1"/>
    <col min="11" max="11" width="18.42578125" bestFit="1" customWidth="1"/>
  </cols>
  <sheetData>
    <row r="1" spans="1:1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3" ht="33.75">
      <c r="A2" s="60" t="s">
        <v>29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3" ht="31.5">
      <c r="A4" s="61" t="s">
        <v>72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3" ht="24.75" customHeight="1" thickBo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3" ht="22.5" customHeight="1" thickBot="1">
      <c r="A6" s="37" t="s">
        <v>19</v>
      </c>
      <c r="B6" s="38" t="s">
        <v>20</v>
      </c>
      <c r="C6" s="39" t="s">
        <v>21</v>
      </c>
      <c r="D6" s="34" t="s">
        <v>14</v>
      </c>
      <c r="E6" s="34" t="s">
        <v>22</v>
      </c>
      <c r="F6" s="34" t="s">
        <v>25</v>
      </c>
      <c r="G6" s="34" t="s">
        <v>23</v>
      </c>
      <c r="H6" s="34" t="s">
        <v>24</v>
      </c>
      <c r="I6" s="34" t="s">
        <v>26</v>
      </c>
      <c r="J6" s="34" t="s">
        <v>27</v>
      </c>
      <c r="K6" s="35" t="s">
        <v>28</v>
      </c>
      <c r="L6" s="24"/>
    </row>
    <row r="7" spans="1:13" ht="51" customHeight="1" thickBot="1">
      <c r="A7" s="40">
        <v>654</v>
      </c>
      <c r="B7" s="47" t="s">
        <v>30</v>
      </c>
      <c r="C7" s="41" t="s">
        <v>60</v>
      </c>
      <c r="D7" s="25">
        <v>20</v>
      </c>
      <c r="E7" s="26">
        <v>54780</v>
      </c>
      <c r="F7" s="26">
        <f t="shared" ref="F7:F27" si="0">D7*E7</f>
        <v>1095600</v>
      </c>
      <c r="G7" s="26">
        <f t="shared" ref="G7:G29" si="1">F7*5%</f>
        <v>54780</v>
      </c>
      <c r="H7" s="26">
        <f t="shared" ref="H7:H31" si="2">F7-G7</f>
        <v>1040820</v>
      </c>
      <c r="I7" s="26">
        <f t="shared" ref="I7:I31" si="3">H7*16%</f>
        <v>166531.20000000001</v>
      </c>
      <c r="J7" s="26">
        <f>H7*3.5%</f>
        <v>36428.700000000004</v>
      </c>
      <c r="K7" s="27">
        <f>H7+I7-J7</f>
        <v>1170922.5</v>
      </c>
    </row>
    <row r="8" spans="1:13" ht="30.75" thickBot="1">
      <c r="A8" s="42">
        <v>655</v>
      </c>
      <c r="B8" s="48" t="s">
        <v>31</v>
      </c>
      <c r="C8" s="43" t="s">
        <v>51</v>
      </c>
      <c r="D8" s="28">
        <v>20</v>
      </c>
      <c r="E8" s="29">
        <v>22544</v>
      </c>
      <c r="F8" s="29">
        <f t="shared" si="0"/>
        <v>450880</v>
      </c>
      <c r="G8" s="29">
        <f t="shared" si="1"/>
        <v>22544</v>
      </c>
      <c r="H8" s="29">
        <f t="shared" si="2"/>
        <v>428336</v>
      </c>
      <c r="I8" s="29">
        <f t="shared" si="3"/>
        <v>68533.759999999995</v>
      </c>
      <c r="J8" s="29">
        <f>H8*3.5%</f>
        <v>14991.760000000002</v>
      </c>
      <c r="K8" s="30">
        <f>H8+I8-J8</f>
        <v>481878</v>
      </c>
      <c r="M8" s="11"/>
    </row>
    <row r="9" spans="1:13" ht="30.75" thickBot="1">
      <c r="A9" s="42">
        <v>656</v>
      </c>
      <c r="B9" s="48" t="s">
        <v>32</v>
      </c>
      <c r="C9" s="44" t="s">
        <v>67</v>
      </c>
      <c r="D9" s="28">
        <v>20</v>
      </c>
      <c r="E9" s="29">
        <v>870</v>
      </c>
      <c r="F9" s="29">
        <f t="shared" si="0"/>
        <v>17400</v>
      </c>
      <c r="G9" s="29">
        <f t="shared" si="1"/>
        <v>870</v>
      </c>
      <c r="H9" s="29">
        <f t="shared" si="2"/>
        <v>16530</v>
      </c>
      <c r="I9" s="29">
        <f t="shared" si="3"/>
        <v>2644.8</v>
      </c>
      <c r="J9" s="29">
        <f t="shared" ref="J9:J31" si="4">I9*3.5%</f>
        <v>92.568000000000012</v>
      </c>
      <c r="K9" s="30">
        <f>H9+I9-J9</f>
        <v>19082.232</v>
      </c>
      <c r="M9" s="11"/>
    </row>
    <row r="10" spans="1:13" ht="15.75" thickBot="1">
      <c r="A10" s="42">
        <v>657</v>
      </c>
      <c r="B10" s="49" t="s">
        <v>33</v>
      </c>
      <c r="C10" s="43" t="s">
        <v>52</v>
      </c>
      <c r="D10" s="28">
        <v>20</v>
      </c>
      <c r="E10" s="29">
        <v>9105</v>
      </c>
      <c r="F10" s="29">
        <f t="shared" si="0"/>
        <v>182100</v>
      </c>
      <c r="G10" s="29">
        <f t="shared" si="1"/>
        <v>9105</v>
      </c>
      <c r="H10" s="29">
        <f t="shared" si="2"/>
        <v>172995</v>
      </c>
      <c r="I10" s="29">
        <f t="shared" si="3"/>
        <v>27679.200000000001</v>
      </c>
      <c r="J10" s="29">
        <f t="shared" si="4"/>
        <v>968.77200000000016</v>
      </c>
      <c r="K10" s="30">
        <f>H10+I10-J10</f>
        <v>199705.42800000001</v>
      </c>
      <c r="M10" s="11"/>
    </row>
    <row r="11" spans="1:13" ht="15.75" thickBot="1">
      <c r="A11" s="42">
        <v>658</v>
      </c>
      <c r="B11" s="49" t="s">
        <v>34</v>
      </c>
      <c r="C11" s="43" t="s">
        <v>54</v>
      </c>
      <c r="D11" s="28">
        <v>20</v>
      </c>
      <c r="E11" s="29">
        <v>6700</v>
      </c>
      <c r="F11" s="29">
        <f t="shared" si="0"/>
        <v>134000</v>
      </c>
      <c r="G11" s="29">
        <f t="shared" si="1"/>
        <v>6700</v>
      </c>
      <c r="H11" s="29">
        <f t="shared" si="2"/>
        <v>127300</v>
      </c>
      <c r="I11" s="29">
        <f t="shared" si="3"/>
        <v>20368</v>
      </c>
      <c r="J11" s="29">
        <f t="shared" si="4"/>
        <v>712.88000000000011</v>
      </c>
      <c r="K11" s="30">
        <f>H11+I11-J11</f>
        <v>146955.12</v>
      </c>
      <c r="M11" s="11"/>
    </row>
    <row r="12" spans="1:13" ht="30.75" thickBot="1">
      <c r="A12" s="42">
        <v>659</v>
      </c>
      <c r="B12" s="48" t="s">
        <v>35</v>
      </c>
      <c r="C12" s="44" t="s">
        <v>55</v>
      </c>
      <c r="D12" s="28">
        <v>20</v>
      </c>
      <c r="E12" s="29">
        <v>8537</v>
      </c>
      <c r="F12" s="29">
        <f t="shared" si="0"/>
        <v>170740</v>
      </c>
      <c r="G12" s="29">
        <f t="shared" si="1"/>
        <v>8537</v>
      </c>
      <c r="H12" s="29">
        <f t="shared" si="2"/>
        <v>162203</v>
      </c>
      <c r="I12" s="29">
        <f t="shared" si="3"/>
        <v>25952.48</v>
      </c>
      <c r="J12" s="29">
        <f t="shared" si="4"/>
        <v>908.33680000000004</v>
      </c>
      <c r="K12" s="30">
        <f>H12+I12-J12</f>
        <v>187247.14320000002</v>
      </c>
      <c r="M12" s="11"/>
    </row>
    <row r="13" spans="1:13" ht="15.75" thickBot="1">
      <c r="A13" s="42">
        <v>660</v>
      </c>
      <c r="B13" s="48" t="s">
        <v>36</v>
      </c>
      <c r="C13" s="44" t="s">
        <v>53</v>
      </c>
      <c r="D13" s="28">
        <v>20</v>
      </c>
      <c r="E13" s="29">
        <v>920</v>
      </c>
      <c r="F13" s="29">
        <f t="shared" si="0"/>
        <v>18400</v>
      </c>
      <c r="G13" s="29">
        <f t="shared" si="1"/>
        <v>920</v>
      </c>
      <c r="H13" s="29">
        <f t="shared" si="2"/>
        <v>17480</v>
      </c>
      <c r="I13" s="29">
        <f t="shared" si="3"/>
        <v>2796.8</v>
      </c>
      <c r="J13" s="29">
        <f t="shared" si="4"/>
        <v>97.888000000000019</v>
      </c>
      <c r="K13" s="30">
        <f>H13+I13-J13</f>
        <v>20178.912</v>
      </c>
    </row>
    <row r="14" spans="1:13" ht="15.75" thickBot="1">
      <c r="A14" s="42">
        <v>661</v>
      </c>
      <c r="B14" s="48" t="s">
        <v>37</v>
      </c>
      <c r="C14" s="44" t="s">
        <v>69</v>
      </c>
      <c r="D14" s="28">
        <v>20</v>
      </c>
      <c r="E14" s="29">
        <v>3300</v>
      </c>
      <c r="F14" s="29">
        <f t="shared" si="0"/>
        <v>66000</v>
      </c>
      <c r="G14" s="29">
        <f t="shared" si="1"/>
        <v>3300</v>
      </c>
      <c r="H14" s="29">
        <f t="shared" si="2"/>
        <v>62700</v>
      </c>
      <c r="I14" s="29">
        <f t="shared" si="3"/>
        <v>10032</v>
      </c>
      <c r="J14" s="29">
        <f t="shared" si="4"/>
        <v>351.12000000000006</v>
      </c>
      <c r="K14" s="30">
        <f>H14+I14-J14</f>
        <v>72380.88</v>
      </c>
    </row>
    <row r="15" spans="1:13" ht="15.75" thickBot="1">
      <c r="A15" s="42">
        <v>662</v>
      </c>
      <c r="B15" s="48" t="s">
        <v>38</v>
      </c>
      <c r="C15" s="44" t="s">
        <v>56</v>
      </c>
      <c r="D15" s="28">
        <v>20</v>
      </c>
      <c r="E15" s="29">
        <v>5400</v>
      </c>
      <c r="F15" s="29">
        <f t="shared" si="0"/>
        <v>108000</v>
      </c>
      <c r="G15" s="29">
        <f t="shared" si="1"/>
        <v>5400</v>
      </c>
      <c r="H15" s="29">
        <f t="shared" si="2"/>
        <v>102600</v>
      </c>
      <c r="I15" s="29">
        <f t="shared" si="3"/>
        <v>16416</v>
      </c>
      <c r="J15" s="29">
        <f t="shared" si="4"/>
        <v>574.56000000000006</v>
      </c>
      <c r="K15" s="30">
        <f>H15+I15-J15</f>
        <v>118441.44</v>
      </c>
    </row>
    <row r="16" spans="1:13" ht="15.75" thickBot="1">
      <c r="A16" s="42">
        <v>663</v>
      </c>
      <c r="B16" s="48" t="s">
        <v>39</v>
      </c>
      <c r="C16" s="44" t="s">
        <v>57</v>
      </c>
      <c r="D16" s="28">
        <v>20</v>
      </c>
      <c r="E16" s="29">
        <v>1105</v>
      </c>
      <c r="F16" s="29">
        <f t="shared" si="0"/>
        <v>22100</v>
      </c>
      <c r="G16" s="29">
        <f t="shared" si="1"/>
        <v>1105</v>
      </c>
      <c r="H16" s="29">
        <f t="shared" si="2"/>
        <v>20995</v>
      </c>
      <c r="I16" s="29">
        <f t="shared" si="3"/>
        <v>3359.2000000000003</v>
      </c>
      <c r="J16" s="29">
        <f t="shared" si="4"/>
        <v>117.57200000000002</v>
      </c>
      <c r="K16" s="30">
        <f>H16+I16-J16</f>
        <v>24236.628000000001</v>
      </c>
    </row>
    <row r="17" spans="1:11" ht="15.75" thickBot="1">
      <c r="A17" s="42">
        <v>664</v>
      </c>
      <c r="B17" s="48" t="s">
        <v>40</v>
      </c>
      <c r="C17" s="44" t="s">
        <v>58</v>
      </c>
      <c r="D17" s="28">
        <v>20</v>
      </c>
      <c r="E17" s="29">
        <v>1000</v>
      </c>
      <c r="F17" s="29">
        <f t="shared" si="0"/>
        <v>20000</v>
      </c>
      <c r="G17" s="29">
        <f t="shared" si="1"/>
        <v>1000</v>
      </c>
      <c r="H17" s="29">
        <f t="shared" si="2"/>
        <v>19000</v>
      </c>
      <c r="I17" s="29">
        <f t="shared" si="3"/>
        <v>3040</v>
      </c>
      <c r="J17" s="29">
        <f t="shared" si="4"/>
        <v>106.4</v>
      </c>
      <c r="K17" s="30">
        <f>H17+I17-J17</f>
        <v>21933.599999999999</v>
      </c>
    </row>
    <row r="18" spans="1:11" ht="30.75" thickBot="1">
      <c r="A18" s="42">
        <v>665</v>
      </c>
      <c r="B18" s="48" t="s">
        <v>41</v>
      </c>
      <c r="C18" s="44" t="s">
        <v>68</v>
      </c>
      <c r="D18" s="28">
        <v>20</v>
      </c>
      <c r="E18" s="29">
        <v>6270</v>
      </c>
      <c r="F18" s="29">
        <f t="shared" si="0"/>
        <v>125400</v>
      </c>
      <c r="G18" s="29">
        <f t="shared" si="1"/>
        <v>6270</v>
      </c>
      <c r="H18" s="29">
        <f t="shared" si="2"/>
        <v>119130</v>
      </c>
      <c r="I18" s="29">
        <f t="shared" si="3"/>
        <v>19060.8</v>
      </c>
      <c r="J18" s="29">
        <f t="shared" si="4"/>
        <v>667.12800000000004</v>
      </c>
      <c r="K18" s="30">
        <f>H18+I18-J18</f>
        <v>137523.67199999999</v>
      </c>
    </row>
    <row r="19" spans="1:11" ht="30.75" thickBot="1">
      <c r="A19" s="42">
        <v>666</v>
      </c>
      <c r="B19" s="48" t="s">
        <v>42</v>
      </c>
      <c r="C19" s="44" t="s">
        <v>59</v>
      </c>
      <c r="D19" s="28">
        <v>20</v>
      </c>
      <c r="E19" s="29">
        <v>800</v>
      </c>
      <c r="F19" s="29">
        <f t="shared" si="0"/>
        <v>16000</v>
      </c>
      <c r="G19" s="29">
        <f t="shared" si="1"/>
        <v>800</v>
      </c>
      <c r="H19" s="29">
        <f t="shared" si="2"/>
        <v>15200</v>
      </c>
      <c r="I19" s="29">
        <f t="shared" si="3"/>
        <v>2432</v>
      </c>
      <c r="J19" s="29">
        <f t="shared" si="4"/>
        <v>85.12</v>
      </c>
      <c r="K19" s="30">
        <f>H19+I19-J19</f>
        <v>17546.88</v>
      </c>
    </row>
    <row r="20" spans="1:11" ht="30.75" thickBot="1">
      <c r="A20" s="42">
        <v>667</v>
      </c>
      <c r="B20" s="48" t="s">
        <v>43</v>
      </c>
      <c r="C20" s="44" t="s">
        <v>70</v>
      </c>
      <c r="D20" s="28">
        <v>20</v>
      </c>
      <c r="E20" s="29">
        <v>10478</v>
      </c>
      <c r="F20" s="29">
        <f t="shared" si="0"/>
        <v>209560</v>
      </c>
      <c r="G20" s="29">
        <f t="shared" si="1"/>
        <v>10478</v>
      </c>
      <c r="H20" s="29">
        <f>F20-G20</f>
        <v>199082</v>
      </c>
      <c r="I20" s="29">
        <f t="shared" si="3"/>
        <v>31853.119999999999</v>
      </c>
      <c r="J20" s="29">
        <f t="shared" si="4"/>
        <v>1114.8592000000001</v>
      </c>
      <c r="K20" s="30">
        <f>H20+I20-J20</f>
        <v>229820.26079999999</v>
      </c>
    </row>
    <row r="21" spans="1:11" ht="15.75" thickBot="1">
      <c r="A21" s="42">
        <v>668</v>
      </c>
      <c r="B21" s="48" t="s">
        <v>44</v>
      </c>
      <c r="C21" s="44" t="s">
        <v>71</v>
      </c>
      <c r="D21" s="28">
        <v>20</v>
      </c>
      <c r="E21" s="29">
        <v>4607</v>
      </c>
      <c r="F21" s="29">
        <f t="shared" si="0"/>
        <v>92140</v>
      </c>
      <c r="G21" s="29">
        <f t="shared" si="1"/>
        <v>4607</v>
      </c>
      <c r="H21" s="29">
        <f t="shared" si="2"/>
        <v>87533</v>
      </c>
      <c r="I21" s="29">
        <f t="shared" si="3"/>
        <v>14005.28</v>
      </c>
      <c r="J21" s="29">
        <f t="shared" si="4"/>
        <v>490.18480000000005</v>
      </c>
      <c r="K21" s="30">
        <f>H21+I21-J21</f>
        <v>101048.0952</v>
      </c>
    </row>
    <row r="22" spans="1:11" ht="30.75" thickBot="1">
      <c r="A22" s="42">
        <v>669</v>
      </c>
      <c r="B22" s="48" t="s">
        <v>45</v>
      </c>
      <c r="C22" s="44" t="s">
        <v>61</v>
      </c>
      <c r="D22" s="28">
        <v>20</v>
      </c>
      <c r="E22" s="29">
        <v>62360</v>
      </c>
      <c r="F22" s="29">
        <f t="shared" si="0"/>
        <v>1247200</v>
      </c>
      <c r="G22" s="29">
        <f t="shared" si="1"/>
        <v>62360</v>
      </c>
      <c r="H22" s="29">
        <f t="shared" si="2"/>
        <v>1184840</v>
      </c>
      <c r="I22" s="29">
        <f t="shared" si="3"/>
        <v>189574.39999999999</v>
      </c>
      <c r="J22" s="29">
        <f t="shared" si="4"/>
        <v>6635.1040000000003</v>
      </c>
      <c r="K22" s="30">
        <f>H22+I22-J22</f>
        <v>1367779.2959999999</v>
      </c>
    </row>
    <row r="23" spans="1:11" ht="15.75" thickBot="1">
      <c r="A23" s="42">
        <v>670</v>
      </c>
      <c r="B23" s="48" t="s">
        <v>46</v>
      </c>
      <c r="C23" s="44" t="s">
        <v>62</v>
      </c>
      <c r="D23" s="28">
        <v>20</v>
      </c>
      <c r="E23" s="29">
        <v>1000</v>
      </c>
      <c r="F23" s="29">
        <f t="shared" si="0"/>
        <v>20000</v>
      </c>
      <c r="G23" s="29">
        <f t="shared" si="1"/>
        <v>1000</v>
      </c>
      <c r="H23" s="29">
        <f t="shared" si="2"/>
        <v>19000</v>
      </c>
      <c r="I23" s="29">
        <f t="shared" si="3"/>
        <v>3040</v>
      </c>
      <c r="J23" s="29">
        <f t="shared" si="4"/>
        <v>106.4</v>
      </c>
      <c r="K23" s="30">
        <f>H23+I23-J23</f>
        <v>21933.599999999999</v>
      </c>
    </row>
    <row r="24" spans="1:11" ht="15.75" thickBot="1">
      <c r="A24" s="42">
        <v>671</v>
      </c>
      <c r="B24" s="48" t="s">
        <v>47</v>
      </c>
      <c r="C24" s="44" t="s">
        <v>64</v>
      </c>
      <c r="D24" s="28">
        <v>20</v>
      </c>
      <c r="E24" s="29">
        <v>5256</v>
      </c>
      <c r="F24" s="29">
        <f t="shared" si="0"/>
        <v>105120</v>
      </c>
      <c r="G24" s="29">
        <f t="shared" si="1"/>
        <v>5256</v>
      </c>
      <c r="H24" s="29">
        <f t="shared" si="2"/>
        <v>99864</v>
      </c>
      <c r="I24" s="29">
        <f t="shared" si="3"/>
        <v>15978.24</v>
      </c>
      <c r="J24" s="29">
        <f t="shared" si="4"/>
        <v>559.23840000000007</v>
      </c>
      <c r="K24" s="30">
        <f>H24+I24-J24</f>
        <v>115283.0016</v>
      </c>
    </row>
    <row r="25" spans="1:11" ht="15.75" thickBot="1">
      <c r="A25" s="42">
        <v>672</v>
      </c>
      <c r="B25" s="48" t="s">
        <v>48</v>
      </c>
      <c r="C25" s="44" t="s">
        <v>63</v>
      </c>
      <c r="D25" s="28">
        <v>20</v>
      </c>
      <c r="E25" s="29">
        <v>5148</v>
      </c>
      <c r="F25" s="29">
        <f t="shared" si="0"/>
        <v>102960</v>
      </c>
      <c r="G25" s="29">
        <f t="shared" si="1"/>
        <v>5148</v>
      </c>
      <c r="H25" s="29">
        <f t="shared" si="2"/>
        <v>97812</v>
      </c>
      <c r="I25" s="29">
        <f t="shared" si="3"/>
        <v>15649.92</v>
      </c>
      <c r="J25" s="29">
        <f t="shared" si="4"/>
        <v>547.74720000000002</v>
      </c>
      <c r="K25" s="30">
        <f>H25+I25-J25</f>
        <v>112914.1728</v>
      </c>
    </row>
    <row r="26" spans="1:11" ht="30.75" thickBot="1">
      <c r="A26" s="42">
        <v>673</v>
      </c>
      <c r="B26" s="48" t="s">
        <v>49</v>
      </c>
      <c r="C26" s="44" t="s">
        <v>65</v>
      </c>
      <c r="D26" s="28">
        <v>20</v>
      </c>
      <c r="E26" s="29">
        <v>1990</v>
      </c>
      <c r="F26" s="29">
        <f t="shared" si="0"/>
        <v>39800</v>
      </c>
      <c r="G26" s="29">
        <f t="shared" si="1"/>
        <v>1990</v>
      </c>
      <c r="H26" s="29">
        <f t="shared" si="2"/>
        <v>37810</v>
      </c>
      <c r="I26" s="29">
        <f t="shared" si="3"/>
        <v>6049.6</v>
      </c>
      <c r="J26" s="29">
        <f t="shared" si="4"/>
        <v>211.73600000000005</v>
      </c>
      <c r="K26" s="30">
        <f>H26+I26-J26</f>
        <v>43647.864000000001</v>
      </c>
    </row>
    <row r="27" spans="1:11" ht="15.75" thickBot="1">
      <c r="A27" s="45">
        <v>674</v>
      </c>
      <c r="B27" s="50" t="s">
        <v>50</v>
      </c>
      <c r="C27" s="46" t="s">
        <v>66</v>
      </c>
      <c r="D27" s="31">
        <v>20</v>
      </c>
      <c r="E27" s="32">
        <v>6986</v>
      </c>
      <c r="F27" s="32">
        <f t="shared" si="0"/>
        <v>139720</v>
      </c>
      <c r="G27" s="32">
        <f t="shared" si="1"/>
        <v>6986</v>
      </c>
      <c r="H27" s="32">
        <f t="shared" si="2"/>
        <v>132734</v>
      </c>
      <c r="I27" s="32">
        <f t="shared" si="3"/>
        <v>21237.439999999999</v>
      </c>
      <c r="J27" s="32">
        <f t="shared" si="4"/>
        <v>743.31040000000007</v>
      </c>
      <c r="K27" s="33">
        <f>H27+I27-J27</f>
        <v>153228.12960000001</v>
      </c>
    </row>
    <row r="28" spans="1:11">
      <c r="B28" s="51"/>
      <c r="C28" s="62" t="s">
        <v>16</v>
      </c>
      <c r="F28" s="52">
        <f>SUM(F7:F27)</f>
        <v>4383120</v>
      </c>
      <c r="G28" s="63">
        <f t="shared" si="1"/>
        <v>219156</v>
      </c>
      <c r="H28" s="63">
        <f t="shared" si="2"/>
        <v>4163964</v>
      </c>
      <c r="I28" s="63">
        <f t="shared" si="3"/>
        <v>666234.24</v>
      </c>
      <c r="J28" s="63">
        <f t="shared" si="4"/>
        <v>23318.198400000001</v>
      </c>
      <c r="K28" s="64">
        <f>H28+I28-J28</f>
        <v>4806880.0416000001</v>
      </c>
    </row>
    <row r="29" spans="1:11">
      <c r="C29" s="62" t="s">
        <v>73</v>
      </c>
      <c r="F29" s="52">
        <f>MAX(F7:F27)</f>
        <v>1247200</v>
      </c>
      <c r="G29" s="63">
        <f t="shared" si="1"/>
        <v>62360</v>
      </c>
      <c r="H29" s="63">
        <f t="shared" si="2"/>
        <v>1184840</v>
      </c>
      <c r="I29" s="63">
        <f t="shared" si="3"/>
        <v>189574.39999999999</v>
      </c>
      <c r="J29" s="63">
        <f t="shared" si="4"/>
        <v>6635.1040000000003</v>
      </c>
      <c r="K29" s="64">
        <f>H29+I29-J29</f>
        <v>1367779.2959999999</v>
      </c>
    </row>
    <row r="30" spans="1:11">
      <c r="C30" s="62" t="s">
        <v>74</v>
      </c>
      <c r="F30" s="52">
        <f>MIN(F7:F27)</f>
        <v>16000</v>
      </c>
      <c r="G30" s="52">
        <f>MIN(G7:G27)</f>
        <v>800</v>
      </c>
      <c r="H30" s="63">
        <f t="shared" si="2"/>
        <v>15200</v>
      </c>
      <c r="I30" s="63">
        <f t="shared" si="3"/>
        <v>2432</v>
      </c>
      <c r="J30" s="63">
        <f t="shared" si="4"/>
        <v>85.12</v>
      </c>
      <c r="K30" s="64">
        <f>H30+I30-J30</f>
        <v>17546.88</v>
      </c>
    </row>
    <row r="31" spans="1:11">
      <c r="C31" s="62" t="s">
        <v>75</v>
      </c>
      <c r="F31" s="52">
        <f>AVERAGE(F7:F27)</f>
        <v>208720</v>
      </c>
      <c r="G31" s="52">
        <f>AVERAGE(G7:G27)</f>
        <v>10436</v>
      </c>
      <c r="H31" s="63">
        <f t="shared" si="2"/>
        <v>198284</v>
      </c>
      <c r="I31" s="63">
        <f t="shared" si="3"/>
        <v>31725.440000000002</v>
      </c>
      <c r="J31" s="63">
        <f t="shared" si="4"/>
        <v>1110.3904000000002</v>
      </c>
      <c r="K31" s="64">
        <f>H31+I31-J31</f>
        <v>228899.0496</v>
      </c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USUARIO</cp:lastModifiedBy>
  <dcterms:created xsi:type="dcterms:W3CDTF">2012-10-24T23:46:11Z</dcterms:created>
  <dcterms:modified xsi:type="dcterms:W3CDTF">2014-07-23T14:28:10Z</dcterms:modified>
</cp:coreProperties>
</file>